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bookViews>
    <workbookView xWindow="0" yWindow="0" windowWidth="20490" windowHeight="7530" tabRatio="589"/>
  </bookViews>
  <sheets>
    <sheet name="Obras" sheetId="2" r:id="rId1"/>
    <sheet name="Equipamentos" sheetId="83" r:id="rId2"/>
    <sheet name="Capacitação" sheetId="84" r:id="rId3"/>
    <sheet name="Pesquisa" sheetId="86" r:id="rId4"/>
  </sheets>
  <definedNames>
    <definedName name="_xlnm._FilterDatabase" localSheetId="2" hidden="1">Capacitação!#REF!</definedName>
    <definedName name="_xlnm._FilterDatabase" localSheetId="1" hidden="1">Equipamentos!#REF!</definedName>
    <definedName name="_xlnm._FilterDatabase" localSheetId="0" hidden="1">Obras!$A$3:$C$14</definedName>
    <definedName name="_xlnm._FilterDatabase" localSheetId="3" hidden="1">Pesquisa!#REF!</definedName>
    <definedName name="_xlnm.Print_Area" localSheetId="2">Capacitação!$A$1:$M$11</definedName>
    <definedName name="_xlnm.Print_Area" localSheetId="1">Equipamentos!$A$1:$O$18</definedName>
    <definedName name="_xlnm.Print_Area" localSheetId="0">Obras!$A$1:$P$15</definedName>
    <definedName name="_xlnm.Print_Area" localSheetId="3">Pesquisa!$A$1:$M$7</definedName>
    <definedName name="_xlnm.Print_Titles" localSheetId="2">Capacitação!$1:$4</definedName>
    <definedName name="_xlnm.Print_Titles" localSheetId="1">Equipamentos!$2:$4</definedName>
    <definedName name="_xlnm.Print_Titles" localSheetId="0">Obras!$2:$4</definedName>
    <definedName name="_xlnm.Print_Titles" localSheetId="3">Pesquisa!$1:$4</definedName>
  </definedNames>
  <calcPr calcId="162913"/>
</workbook>
</file>

<file path=xl/calcChain.xml><?xml version="1.0" encoding="utf-8"?>
<calcChain xmlns="http://schemas.openxmlformats.org/spreadsheetml/2006/main">
  <c r="J7" i="86" l="1"/>
  <c r="M6" i="86"/>
  <c r="M7" i="86"/>
  <c r="L6" i="86"/>
  <c r="L7" i="86"/>
  <c r="J6" i="86"/>
  <c r="M10" i="84"/>
  <c r="M11" i="84"/>
  <c r="L10" i="84"/>
  <c r="L11" i="84"/>
  <c r="J11" i="84"/>
  <c r="J10" i="84"/>
  <c r="O6" i="2" l="1"/>
  <c r="P6" i="2" l="1"/>
  <c r="N17" i="83" l="1"/>
  <c r="O17" i="83"/>
  <c r="N18" i="83"/>
  <c r="O18" i="83"/>
  <c r="N16" i="83"/>
  <c r="O16" i="83"/>
  <c r="L18" i="83"/>
  <c r="L17" i="83"/>
  <c r="L16" i="83"/>
  <c r="N15" i="83" l="1"/>
  <c r="O15" i="83"/>
  <c r="L15" i="83"/>
  <c r="M12" i="2" l="1"/>
  <c r="O12" i="2"/>
  <c r="P12" i="2"/>
  <c r="O9" i="2" l="1"/>
  <c r="O12" i="83" l="1"/>
  <c r="O13" i="83"/>
  <c r="O14" i="83"/>
  <c r="N12" i="83"/>
  <c r="N13" i="83"/>
  <c r="N14" i="83"/>
  <c r="N11" i="83"/>
  <c r="L12" i="83"/>
  <c r="L13" i="83"/>
  <c r="L14" i="83"/>
  <c r="L11" i="83"/>
  <c r="L9" i="84" l="1"/>
  <c r="P15" i="2" l="1"/>
  <c r="O15" i="2"/>
  <c r="M9" i="84"/>
  <c r="O11" i="83"/>
  <c r="O10" i="83"/>
  <c r="N10" i="83"/>
  <c r="O9" i="83"/>
  <c r="P13" i="2"/>
  <c r="P11" i="2"/>
  <c r="P10" i="2"/>
  <c r="P9" i="2"/>
  <c r="M6" i="84"/>
  <c r="P8" i="2"/>
  <c r="P7" i="2"/>
  <c r="O6" i="83"/>
  <c r="N6" i="83"/>
  <c r="J9" i="84" l="1"/>
  <c r="L8" i="83"/>
  <c r="L9" i="83"/>
  <c r="L10" i="83"/>
  <c r="L7" i="83"/>
  <c r="L6" i="83"/>
  <c r="M6" i="2"/>
  <c r="M7" i="2"/>
  <c r="M8" i="2"/>
  <c r="M9" i="2"/>
  <c r="M10" i="2"/>
  <c r="M11" i="2"/>
  <c r="M13" i="2"/>
  <c r="M14" i="2"/>
  <c r="M15" i="2"/>
  <c r="N7" i="83" l="1"/>
  <c r="O7" i="83"/>
  <c r="N8" i="83"/>
  <c r="O8" i="83"/>
  <c r="N9" i="83"/>
  <c r="M7" i="84" l="1"/>
  <c r="L7" i="84"/>
  <c r="J7" i="84"/>
  <c r="P14" i="2" l="1"/>
  <c r="O14" i="2"/>
  <c r="O7" i="2"/>
  <c r="O8" i="2"/>
  <c r="O10" i="2"/>
  <c r="O11" i="2"/>
  <c r="O13" i="2"/>
  <c r="M8" i="84" l="1"/>
  <c r="L8" i="84"/>
  <c r="J8" i="84"/>
  <c r="L6" i="84"/>
  <c r="J6" i="84"/>
</calcChain>
</file>

<file path=xl/sharedStrings.xml><?xml version="1.0" encoding="utf-8"?>
<sst xmlns="http://schemas.openxmlformats.org/spreadsheetml/2006/main" count="287" uniqueCount="130">
  <si>
    <t>Objeto do Convênio</t>
  </si>
  <si>
    <t>Hemominas</t>
  </si>
  <si>
    <t>Total do Convênio</t>
  </si>
  <si>
    <t>Construção do Cetebio</t>
  </si>
  <si>
    <t>Capacitação Técnica dos Servidores da Fundação Hemominas</t>
  </si>
  <si>
    <t>Aquisição de Equipamentos e Materiais Permanentes</t>
  </si>
  <si>
    <t>Prestação Contas</t>
  </si>
  <si>
    <t>Manuela Mota- Serviço de Treinamento - PGF</t>
  </si>
  <si>
    <t>Capacitação e Qualificação de profissional Técnico e Administrativo em Níveis Gerenciais</t>
  </si>
  <si>
    <t>Renovação</t>
  </si>
  <si>
    <t>Maildes Junqueira - Gerência Tecnologia Informação - ATE</t>
  </si>
  <si>
    <t>Datas</t>
  </si>
  <si>
    <t>Valores dos Convênios</t>
  </si>
  <si>
    <t>Gestor Atual</t>
  </si>
  <si>
    <t>Vigência Atual</t>
  </si>
  <si>
    <t>Renata Blasco -  Gerência de Infraestrutura Física - ATE</t>
  </si>
  <si>
    <t>Planilha de Controle Convênios- OBRAS</t>
  </si>
  <si>
    <t>Planilha de Controle Convênios- EQUIPAMENTOS</t>
  </si>
  <si>
    <t>Planilha de Controle Convênios- CAPACITAÇÃO</t>
  </si>
  <si>
    <t xml:space="preserve">750626  </t>
  </si>
  <si>
    <t xml:space="preserve">750621 </t>
  </si>
  <si>
    <t xml:space="preserve">775091 </t>
  </si>
  <si>
    <t>MS</t>
  </si>
  <si>
    <t>Ano</t>
  </si>
  <si>
    <t>Nº Convênio</t>
  </si>
  <si>
    <t>Nº Contrato 
de Repasse</t>
  </si>
  <si>
    <t>Orgão 
Concedente</t>
  </si>
  <si>
    <t xml:space="preserve">675
728055 </t>
  </si>
  <si>
    <t>009</t>
  </si>
  <si>
    <t>2012</t>
  </si>
  <si>
    <t>010</t>
  </si>
  <si>
    <t>2013</t>
  </si>
  <si>
    <t>797425</t>
  </si>
  <si>
    <t>761670</t>
  </si>
  <si>
    <t>2011</t>
  </si>
  <si>
    <t>760945</t>
  </si>
  <si>
    <t>775278</t>
  </si>
  <si>
    <t>Estratégias para Implantação de Comitês Transfusionais e Aprimoramento da Hemovigilância Transfusional no Âmbito da Hemorrede Nacional.</t>
  </si>
  <si>
    <t>Raquel - TEC</t>
  </si>
  <si>
    <t>Termo Descent.</t>
  </si>
  <si>
    <t>Nº</t>
  </si>
  <si>
    <t>276.496-19</t>
  </si>
  <si>
    <t>344.803-77</t>
  </si>
  <si>
    <t>344.806-09</t>
  </si>
  <si>
    <t>374.077-10</t>
  </si>
  <si>
    <t>398.582-45</t>
  </si>
  <si>
    <t>374.098-65</t>
  </si>
  <si>
    <t>374.099-79</t>
  </si>
  <si>
    <t>374.100-08</t>
  </si>
  <si>
    <t>1.013.863-06</t>
  </si>
  <si>
    <t>SES</t>
  </si>
  <si>
    <t>SIMG</t>
  </si>
  <si>
    <t>Nº SIMG</t>
  </si>
  <si>
    <r>
      <t xml:space="preserve">Nº Siconv
</t>
    </r>
    <r>
      <rPr>
        <b/>
        <sz val="10"/>
        <color theme="0"/>
        <rFont val="Arial"/>
        <family val="2"/>
      </rPr>
      <t>(Proposta / Plano de Trabalho)</t>
    </r>
  </si>
  <si>
    <t>-----</t>
  </si>
  <si>
    <t>9000591</t>
  </si>
  <si>
    <t>069255</t>
  </si>
  <si>
    <t>089699</t>
  </si>
  <si>
    <t>032776</t>
  </si>
  <si>
    <t>034502</t>
  </si>
  <si>
    <t>036598</t>
  </si>
  <si>
    <t>061492</t>
  </si>
  <si>
    <t>060679</t>
  </si>
  <si>
    <t>065232</t>
  </si>
  <si>
    <t>065236</t>
  </si>
  <si>
    <t>065237</t>
  </si>
  <si>
    <t>065238</t>
  </si>
  <si>
    <t>023172</t>
  </si>
  <si>
    <t>066683</t>
  </si>
  <si>
    <t>9008259</t>
  </si>
  <si>
    <t xml:space="preserve">764283  </t>
  </si>
  <si>
    <t xml:space="preserve">765543  </t>
  </si>
  <si>
    <t xml:space="preserve">765547  </t>
  </si>
  <si>
    <t xml:space="preserve">765549 </t>
  </si>
  <si>
    <t>Capacitação Profissionais</t>
  </si>
  <si>
    <t>078863</t>
  </si>
  <si>
    <t>797422</t>
  </si>
  <si>
    <t>089700</t>
  </si>
  <si>
    <t>801889</t>
  </si>
  <si>
    <t>089696</t>
  </si>
  <si>
    <t>Aquisição de Equipamentos de Informática</t>
  </si>
  <si>
    <t>9008260</t>
  </si>
  <si>
    <t>089664</t>
  </si>
  <si>
    <t>642689</t>
  </si>
  <si>
    <t>Reforma Hemonúcleo Manhuaçu</t>
  </si>
  <si>
    <t>Reforma  Hemonúcleo Diamantina</t>
  </si>
  <si>
    <t>Reforma  Hemonúcleo Ponte Nova</t>
  </si>
  <si>
    <t>Reforma Hemocentro Pouso Alegre</t>
  </si>
  <si>
    <t>Reforma Hemocentro Montes Claros</t>
  </si>
  <si>
    <t>Reforma  Hemonúcleo  São João Del Rei</t>
  </si>
  <si>
    <t>Construção da Sede  Hemonúcleo Ponte Nova</t>
  </si>
  <si>
    <t>Construção do Hemonúcleo Ipatinga</t>
  </si>
  <si>
    <t>Conclusão da Unidade de Coleta de Betim</t>
  </si>
  <si>
    <t>004</t>
  </si>
  <si>
    <t>2015</t>
  </si>
  <si>
    <t>012</t>
  </si>
  <si>
    <t>011</t>
  </si>
  <si>
    <t>826249</t>
  </si>
  <si>
    <t>----</t>
  </si>
  <si>
    <t>44121</t>
  </si>
  <si>
    <t>CCD: 090</t>
  </si>
  <si>
    <t>FMNP-G.GPO.CCO-56 
VERSÃO 00 - JUNHO/2016</t>
  </si>
  <si>
    <t>Ministério Saúde</t>
  </si>
  <si>
    <t>826296</t>
  </si>
  <si>
    <t>836291</t>
  </si>
  <si>
    <t>2016</t>
  </si>
  <si>
    <t>836292</t>
  </si>
  <si>
    <t>26683</t>
  </si>
  <si>
    <t>Aquisição de Equipamentos e Materiais Permanentes - Imuno</t>
  </si>
  <si>
    <t>Aquisição de Equipamentos e Materiais Permanentes - Hemoc.</t>
  </si>
  <si>
    <t>26659</t>
  </si>
  <si>
    <t>26660</t>
  </si>
  <si>
    <t>Lorena Rodrigues</t>
  </si>
  <si>
    <t>Maria José Trancoso</t>
  </si>
  <si>
    <t>836289</t>
  </si>
  <si>
    <t>26658</t>
  </si>
  <si>
    <t>Marina Lobato</t>
  </si>
  <si>
    <t>836294</t>
  </si>
  <si>
    <t>26657</t>
  </si>
  <si>
    <t>Encontro Residual</t>
  </si>
  <si>
    <t>IX Simpósio Brasileiro de Doença Falciforme</t>
  </si>
  <si>
    <t>Pesquisa  - implantação de testes para realizar o diagnóstico de pacientes com doença de Von Willebrand</t>
  </si>
  <si>
    <t>Pesquisa HCV e Hemofilia</t>
  </si>
  <si>
    <t>Maria José - Gerência de Supervisão e Acompanhamento</t>
  </si>
  <si>
    <t>9085352</t>
  </si>
  <si>
    <t>9085353</t>
  </si>
  <si>
    <t>9085354</t>
  </si>
  <si>
    <t>9074655</t>
  </si>
  <si>
    <t>9131049</t>
  </si>
  <si>
    <t>9131050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</si>
</sst>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4" x14ac:knownFonts="1">
    <font>
      <sz val="10"/>
      <name val="Arial"/>
    </font>
    <font>
      <sz val="11"/>
      <name val="Arial"/>
      <family val="2"/>
    </font>
    <font>
      <b/>
      <sz val="11"/>
      <color theme="3"/>
      <name val="Arial"/>
      <family val="2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3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4"/>
      <color theme="4" tint="-0.249977111117893"/>
      <name val="Arial"/>
      <family val="2"/>
    </font>
    <font>
      <sz val="16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theme="4" tint="-0.2499465926084170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0" borderId="0" xfId="0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0" borderId="9" xfId="0" applyFont="1" applyBorder="1"/>
    <xf numFmtId="0" fontId="0" fillId="2" borderId="4" xfId="0" applyFill="1" applyBorder="1"/>
    <xf numFmtId="0" fontId="0" fillId="0" borderId="4" xfId="0" applyBorder="1"/>
    <xf numFmtId="0" fontId="7" fillId="0" borderId="6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108857</xdr:colOff>
      <xdr:row>0</xdr:row>
      <xdr:rowOff>204107</xdr:rowOff>
    </xdr:from>
    <xdr:to>
      <xdr:col>15</xdr:col>
      <xdr:colOff>1116735</xdr:colOff>
      <xdr:row>1</xdr:row>
      <xdr:rowOff>462643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4964" y="204107"/>
          <a:ext cx="100787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95250</xdr:rowOff>
        </xdr:from>
        <xdr:to>
          <xdr:col>0</xdr:col>
          <xdr:colOff>1724025</xdr:colOff>
          <xdr:row>1</xdr:row>
          <xdr:rowOff>333375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247650</xdr:rowOff>
        </xdr:from>
        <xdr:to>
          <xdr:col>1</xdr:col>
          <xdr:colOff>0</xdr:colOff>
          <xdr:row>1</xdr:row>
          <xdr:rowOff>514350</xdr:rowOff>
        </xdr:to>
        <xdr:sp macro="" textlink="">
          <xdr:nvSpPr>
            <xdr:cNvPr id="506882" name="Object 2" hidden="1">
              <a:extLst>
                <a:ext uri="{63B3BB69-23CF-44E3-9099-C40C66FF867C}">
                  <a14:compatExt spid="_x0000_s506882"/>
                </a:ext>
                <a:ext uri="{FF2B5EF4-FFF2-40B4-BE49-F238E27FC236}">
                  <a16:creationId xmlns:a16="http://schemas.microsoft.com/office/drawing/2014/main" id="{00000000-0008-0000-0100-000002B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81643</xdr:colOff>
      <xdr:row>0</xdr:row>
      <xdr:rowOff>217714</xdr:rowOff>
    </xdr:from>
    <xdr:to>
      <xdr:col>14</xdr:col>
      <xdr:colOff>1089521</xdr:colOff>
      <xdr:row>1</xdr:row>
      <xdr:rowOff>503464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65786" y="217714"/>
          <a:ext cx="100787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95250</xdr:rowOff>
        </xdr:from>
        <xdr:to>
          <xdr:col>0</xdr:col>
          <xdr:colOff>1724025</xdr:colOff>
          <xdr:row>1</xdr:row>
          <xdr:rowOff>390525</xdr:rowOff>
        </xdr:to>
        <xdr:sp macro="" textlink="">
          <xdr:nvSpPr>
            <xdr:cNvPr id="507906" name="Object 2" hidden="1">
              <a:extLst>
                <a:ext uri="{63B3BB69-23CF-44E3-9099-C40C66FF867C}">
                  <a14:compatExt spid="_x0000_s507906"/>
                </a:ext>
                <a:ext uri="{FF2B5EF4-FFF2-40B4-BE49-F238E27FC236}">
                  <a16:creationId xmlns:a16="http://schemas.microsoft.com/office/drawing/2014/main" id="{00000000-0008-0000-0200-00000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81642</xdr:colOff>
      <xdr:row>0</xdr:row>
      <xdr:rowOff>95250</xdr:rowOff>
    </xdr:from>
    <xdr:to>
      <xdr:col>12</xdr:col>
      <xdr:colOff>1089520</xdr:colOff>
      <xdr:row>1</xdr:row>
      <xdr:rowOff>408214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8821" y="95250"/>
          <a:ext cx="100787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95250</xdr:rowOff>
        </xdr:from>
        <xdr:to>
          <xdr:col>0</xdr:col>
          <xdr:colOff>1724025</xdr:colOff>
          <xdr:row>1</xdr:row>
          <xdr:rowOff>390525</xdr:rowOff>
        </xdr:to>
        <xdr:sp macro="" textlink="">
          <xdr:nvSpPr>
            <xdr:cNvPr id="508929" name="Object 1" hidden="1">
              <a:extLst>
                <a:ext uri="{63B3BB69-23CF-44E3-9099-C40C66FF867C}">
                  <a14:compatExt spid="_x0000_s508929"/>
                </a:ext>
                <a:ext uri="{FF2B5EF4-FFF2-40B4-BE49-F238E27FC236}">
                  <a16:creationId xmlns:a16="http://schemas.microsoft.com/office/drawing/2014/main" id="{00000000-0008-0000-0300-00000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81642</xdr:colOff>
      <xdr:row>0</xdr:row>
      <xdr:rowOff>95250</xdr:rowOff>
    </xdr:from>
    <xdr:to>
      <xdr:col>12</xdr:col>
      <xdr:colOff>1089520</xdr:colOff>
      <xdr:row>1</xdr:row>
      <xdr:rowOff>408214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2017" y="95250"/>
          <a:ext cx="1007878" cy="665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17"/>
  <sheetViews>
    <sheetView tabSelected="1" view="pageBreakPreview" topLeftCell="B2" zoomScale="70" zoomScaleNormal="70" zoomScaleSheetLayoutView="70" workbookViewId="0">
      <selection activeCell="N18" sqref="N18"/>
    </sheetView>
  </sheetViews>
  <sheetFormatPr defaultRowHeight="12.75" x14ac:dyDescent="0.2"/>
  <cols>
    <col min="1" max="1" width="26.42578125" style="4" customWidth="1"/>
    <col min="2" max="3" width="17.140625" style="4" customWidth="1"/>
    <col min="4" max="4" width="7.42578125" style="4" bestFit="1" customWidth="1"/>
    <col min="5" max="5" width="17.140625" style="4" bestFit="1" customWidth="1"/>
    <col min="6" max="6" width="12" style="4" hidden="1" customWidth="1"/>
    <col min="7" max="7" width="12" style="4" bestFit="1" customWidth="1"/>
    <col min="8" max="8" width="51.7109375" bestFit="1" customWidth="1"/>
    <col min="9" max="9" width="31.28515625" customWidth="1"/>
    <col min="10" max="10" width="20.85546875" style="1" bestFit="1" customWidth="1"/>
    <col min="11" max="11" width="17.85546875" style="1" customWidth="1"/>
    <col min="12" max="12" width="17.42578125" style="1" bestFit="1" customWidth="1"/>
    <col min="13" max="13" width="22.7109375" style="1" bestFit="1" customWidth="1"/>
    <col min="14" max="14" width="22.42578125" style="2" customWidth="1"/>
    <col min="15" max="15" width="18.7109375" style="2" customWidth="1"/>
    <col min="16" max="16" width="17.85546875" customWidth="1"/>
    <col min="17" max="17" width="9.140625" style="2"/>
    <col min="19" max="19" width="9.140625" customWidth="1"/>
  </cols>
  <sheetData>
    <row r="1" spans="1:19" s="4" customFormat="1" ht="32.25" customHeight="1" thickBot="1" x14ac:dyDescent="0.25">
      <c r="A1" s="60"/>
      <c r="B1" s="62" t="s">
        <v>16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8" t="s">
        <v>100</v>
      </c>
      <c r="O1" s="69"/>
      <c r="P1" s="64"/>
      <c r="Q1" s="2"/>
    </row>
    <row r="2" spans="1:19" ht="54.7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6" t="s">
        <v>101</v>
      </c>
      <c r="O2" s="67"/>
      <c r="P2" s="65"/>
    </row>
    <row r="3" spans="1:19" ht="25.5" customHeight="1" thickBot="1" x14ac:dyDescent="0.3">
      <c r="A3" s="71" t="s">
        <v>24</v>
      </c>
      <c r="B3" s="70" t="s">
        <v>53</v>
      </c>
      <c r="C3" s="70" t="s">
        <v>25</v>
      </c>
      <c r="D3" s="59" t="s">
        <v>23</v>
      </c>
      <c r="E3" s="70" t="s">
        <v>26</v>
      </c>
      <c r="F3" s="31" t="s">
        <v>51</v>
      </c>
      <c r="G3" s="56" t="s">
        <v>52</v>
      </c>
      <c r="H3" s="54" t="s">
        <v>0</v>
      </c>
      <c r="I3" s="54" t="s">
        <v>13</v>
      </c>
      <c r="J3" s="77" t="s">
        <v>12</v>
      </c>
      <c r="K3" s="78"/>
      <c r="L3" s="78"/>
      <c r="M3" s="79"/>
      <c r="N3" s="74" t="s">
        <v>11</v>
      </c>
      <c r="O3" s="75"/>
      <c r="P3" s="76"/>
    </row>
    <row r="4" spans="1:19" ht="30.75" customHeight="1" thickBot="1" x14ac:dyDescent="0.3">
      <c r="A4" s="72"/>
      <c r="B4" s="59"/>
      <c r="C4" s="59"/>
      <c r="D4" s="59"/>
      <c r="E4" s="59"/>
      <c r="F4" s="32" t="s">
        <v>40</v>
      </c>
      <c r="G4" s="57"/>
      <c r="H4" s="80"/>
      <c r="I4" s="80"/>
      <c r="J4" s="52" t="s">
        <v>102</v>
      </c>
      <c r="K4" s="52" t="s">
        <v>1</v>
      </c>
      <c r="L4" s="52" t="s">
        <v>50</v>
      </c>
      <c r="M4" s="52" t="s">
        <v>2</v>
      </c>
      <c r="N4" s="54" t="s">
        <v>14</v>
      </c>
      <c r="O4" s="54" t="s">
        <v>9</v>
      </c>
      <c r="P4" s="54" t="s">
        <v>6</v>
      </c>
    </row>
    <row r="5" spans="1:19" ht="18.75" thickBot="1" x14ac:dyDescent="0.3">
      <c r="A5" s="73"/>
      <c r="B5" s="59"/>
      <c r="C5" s="59"/>
      <c r="D5" s="59"/>
      <c r="E5" s="59"/>
      <c r="F5" s="33"/>
      <c r="G5" s="58"/>
      <c r="H5" s="55"/>
      <c r="I5" s="55"/>
      <c r="J5" s="53"/>
      <c r="K5" s="53"/>
      <c r="L5" s="53"/>
      <c r="M5" s="53"/>
      <c r="N5" s="55"/>
      <c r="O5" s="55"/>
      <c r="P5" s="55"/>
    </row>
    <row r="6" spans="1:19" ht="45" customHeight="1" thickBot="1" x14ac:dyDescent="0.25">
      <c r="A6" s="5" t="s">
        <v>83</v>
      </c>
      <c r="B6" s="5" t="s">
        <v>82</v>
      </c>
      <c r="C6" s="5" t="s">
        <v>41</v>
      </c>
      <c r="D6" s="5">
        <v>2008</v>
      </c>
      <c r="E6" s="10" t="s">
        <v>22</v>
      </c>
      <c r="F6" s="5"/>
      <c r="G6" s="5" t="s">
        <v>55</v>
      </c>
      <c r="H6" s="13" t="s">
        <v>84</v>
      </c>
      <c r="I6" s="14" t="s">
        <v>15</v>
      </c>
      <c r="J6" s="15">
        <v>122723</v>
      </c>
      <c r="K6" s="16">
        <v>30680</v>
      </c>
      <c r="L6" s="16">
        <v>0</v>
      </c>
      <c r="M6" s="16">
        <f t="shared" ref="M6:M15" si="0">J6+K6+L6</f>
        <v>153403</v>
      </c>
      <c r="N6" s="25">
        <v>42825</v>
      </c>
      <c r="O6" s="25">
        <f>N6-90</f>
        <v>42735</v>
      </c>
      <c r="P6" s="25">
        <f>N6+60</f>
        <v>42885</v>
      </c>
    </row>
    <row r="7" spans="1:19" ht="45" customHeight="1" thickBot="1" x14ac:dyDescent="0.25">
      <c r="A7" s="5" t="s">
        <v>19</v>
      </c>
      <c r="B7" s="5" t="s">
        <v>61</v>
      </c>
      <c r="C7" s="5" t="s">
        <v>42</v>
      </c>
      <c r="D7" s="5">
        <v>2010</v>
      </c>
      <c r="E7" s="10" t="s">
        <v>22</v>
      </c>
      <c r="F7" s="5"/>
      <c r="G7" s="5" t="s">
        <v>69</v>
      </c>
      <c r="H7" s="13" t="s">
        <v>85</v>
      </c>
      <c r="I7" s="14" t="s">
        <v>15</v>
      </c>
      <c r="J7" s="15">
        <v>200000</v>
      </c>
      <c r="K7" s="16">
        <v>50000</v>
      </c>
      <c r="L7" s="16">
        <v>0</v>
      </c>
      <c r="M7" s="16">
        <f t="shared" si="0"/>
        <v>250000</v>
      </c>
      <c r="N7" s="25">
        <v>42886</v>
      </c>
      <c r="O7" s="25">
        <f t="shared" ref="O7:O13" si="1">N7-90</f>
        <v>42796</v>
      </c>
      <c r="P7" s="25">
        <f t="shared" ref="P7:P15" si="2">N7+60</f>
        <v>42946</v>
      </c>
    </row>
    <row r="8" spans="1:19" s="2" customFormat="1" ht="45" customHeight="1" thickBot="1" x14ac:dyDescent="0.25">
      <c r="A8" s="5" t="s">
        <v>20</v>
      </c>
      <c r="B8" s="5" t="s">
        <v>62</v>
      </c>
      <c r="C8" s="5" t="s">
        <v>43</v>
      </c>
      <c r="D8" s="5">
        <v>2010</v>
      </c>
      <c r="E8" s="10" t="s">
        <v>22</v>
      </c>
      <c r="F8" s="5"/>
      <c r="G8" s="5" t="s">
        <v>81</v>
      </c>
      <c r="H8" s="13" t="s">
        <v>86</v>
      </c>
      <c r="I8" s="14" t="s">
        <v>15</v>
      </c>
      <c r="J8" s="15">
        <v>100000</v>
      </c>
      <c r="K8" s="16">
        <v>25000</v>
      </c>
      <c r="L8" s="16">
        <v>0</v>
      </c>
      <c r="M8" s="16">
        <f t="shared" si="0"/>
        <v>125000</v>
      </c>
      <c r="N8" s="25">
        <v>42916</v>
      </c>
      <c r="O8" s="25">
        <f t="shared" si="1"/>
        <v>42826</v>
      </c>
      <c r="P8" s="25">
        <f t="shared" si="2"/>
        <v>42976</v>
      </c>
    </row>
    <row r="9" spans="1:19" s="2" customFormat="1" ht="45" customHeight="1" thickBot="1" x14ac:dyDescent="0.25">
      <c r="A9" s="5" t="s">
        <v>70</v>
      </c>
      <c r="B9" s="5" t="s">
        <v>63</v>
      </c>
      <c r="C9" s="5" t="s">
        <v>44</v>
      </c>
      <c r="D9" s="5">
        <v>2011</v>
      </c>
      <c r="E9" s="10" t="s">
        <v>50</v>
      </c>
      <c r="F9" s="5"/>
      <c r="G9" s="5" t="s">
        <v>50</v>
      </c>
      <c r="H9" s="13" t="s">
        <v>3</v>
      </c>
      <c r="I9" s="14" t="s">
        <v>15</v>
      </c>
      <c r="J9" s="15">
        <v>6400000</v>
      </c>
      <c r="K9" s="16">
        <v>0</v>
      </c>
      <c r="L9" s="16">
        <v>1600000</v>
      </c>
      <c r="M9" s="16">
        <f t="shared" si="0"/>
        <v>8000000</v>
      </c>
      <c r="N9" s="25">
        <v>43465</v>
      </c>
      <c r="O9" s="25">
        <f>N9-90</f>
        <v>43375</v>
      </c>
      <c r="P9" s="25">
        <f t="shared" si="2"/>
        <v>43525</v>
      </c>
    </row>
    <row r="10" spans="1:19" s="2" customFormat="1" ht="45" customHeight="1" thickBot="1" x14ac:dyDescent="0.25">
      <c r="A10" s="5" t="s">
        <v>71</v>
      </c>
      <c r="B10" s="5" t="s">
        <v>64</v>
      </c>
      <c r="C10" s="5" t="s">
        <v>48</v>
      </c>
      <c r="D10" s="5">
        <v>2011</v>
      </c>
      <c r="E10" s="5" t="s">
        <v>50</v>
      </c>
      <c r="F10" s="5"/>
      <c r="G10" s="5" t="s">
        <v>50</v>
      </c>
      <c r="H10" s="13" t="s">
        <v>87</v>
      </c>
      <c r="I10" s="14" t="s">
        <v>15</v>
      </c>
      <c r="J10" s="15">
        <v>350000</v>
      </c>
      <c r="K10" s="16">
        <v>0</v>
      </c>
      <c r="L10" s="16">
        <v>87500</v>
      </c>
      <c r="M10" s="16">
        <f t="shared" si="0"/>
        <v>437500</v>
      </c>
      <c r="N10" s="25">
        <v>43100</v>
      </c>
      <c r="O10" s="25">
        <f t="shared" si="1"/>
        <v>43010</v>
      </c>
      <c r="P10" s="25">
        <f t="shared" si="2"/>
        <v>43160</v>
      </c>
    </row>
    <row r="11" spans="1:19" s="2" customFormat="1" ht="45" customHeight="1" thickBot="1" x14ac:dyDescent="0.25">
      <c r="A11" s="5" t="s">
        <v>72</v>
      </c>
      <c r="B11" s="5" t="s">
        <v>65</v>
      </c>
      <c r="C11" s="5" t="s">
        <v>47</v>
      </c>
      <c r="D11" s="5">
        <v>2011</v>
      </c>
      <c r="E11" s="5" t="s">
        <v>50</v>
      </c>
      <c r="F11" s="5"/>
      <c r="G11" s="5" t="s">
        <v>50</v>
      </c>
      <c r="H11" s="13" t="s">
        <v>88</v>
      </c>
      <c r="I11" s="14" t="s">
        <v>15</v>
      </c>
      <c r="J11" s="15">
        <v>500000</v>
      </c>
      <c r="K11" s="16">
        <v>0</v>
      </c>
      <c r="L11" s="16">
        <v>125000</v>
      </c>
      <c r="M11" s="16">
        <f t="shared" si="0"/>
        <v>625000</v>
      </c>
      <c r="N11" s="25">
        <v>43100</v>
      </c>
      <c r="O11" s="25">
        <f t="shared" si="1"/>
        <v>43010</v>
      </c>
      <c r="P11" s="25">
        <f t="shared" si="2"/>
        <v>43160</v>
      </c>
    </row>
    <row r="12" spans="1:19" s="2" customFormat="1" ht="45" customHeight="1" thickBot="1" x14ac:dyDescent="0.25">
      <c r="A12" s="5" t="s">
        <v>73</v>
      </c>
      <c r="B12" s="5" t="s">
        <v>66</v>
      </c>
      <c r="C12" s="5" t="s">
        <v>46</v>
      </c>
      <c r="D12" s="5">
        <v>2011</v>
      </c>
      <c r="E12" s="5" t="s">
        <v>50</v>
      </c>
      <c r="F12" s="5"/>
      <c r="G12" s="5" t="s">
        <v>50</v>
      </c>
      <c r="H12" s="13" t="s">
        <v>89</v>
      </c>
      <c r="I12" s="14" t="s">
        <v>15</v>
      </c>
      <c r="J12" s="15">
        <v>250000</v>
      </c>
      <c r="K12" s="16">
        <v>0</v>
      </c>
      <c r="L12" s="16">
        <v>62500</v>
      </c>
      <c r="M12" s="16">
        <f t="shared" si="0"/>
        <v>312500</v>
      </c>
      <c r="N12" s="25">
        <v>42916</v>
      </c>
      <c r="O12" s="25">
        <f t="shared" si="1"/>
        <v>42826</v>
      </c>
      <c r="P12" s="25">
        <f t="shared" si="2"/>
        <v>42976</v>
      </c>
      <c r="Q12" s="3"/>
      <c r="R12" s="3"/>
      <c r="S12" s="3"/>
    </row>
    <row r="13" spans="1:19" ht="45" customHeight="1" thickBot="1" x14ac:dyDescent="0.25">
      <c r="A13" s="6" t="s">
        <v>21</v>
      </c>
      <c r="B13" s="5" t="s">
        <v>67</v>
      </c>
      <c r="C13" s="6" t="s">
        <v>45</v>
      </c>
      <c r="D13" s="5">
        <v>2012</v>
      </c>
      <c r="E13" s="5" t="s">
        <v>22</v>
      </c>
      <c r="F13" s="5"/>
      <c r="G13" s="34" t="s">
        <v>54</v>
      </c>
      <c r="H13" s="13" t="s">
        <v>92</v>
      </c>
      <c r="I13" s="14" t="s">
        <v>15</v>
      </c>
      <c r="J13" s="16">
        <v>1256000</v>
      </c>
      <c r="K13" s="16">
        <v>140621.81</v>
      </c>
      <c r="L13" s="16">
        <v>0</v>
      </c>
      <c r="M13" s="16">
        <f t="shared" si="0"/>
        <v>1396621.81</v>
      </c>
      <c r="N13" s="26">
        <v>43099</v>
      </c>
      <c r="O13" s="25">
        <f t="shared" si="1"/>
        <v>43009</v>
      </c>
      <c r="P13" s="25">
        <f t="shared" si="2"/>
        <v>43159</v>
      </c>
    </row>
    <row r="14" spans="1:19" ht="37.5" customHeight="1" thickBot="1" x14ac:dyDescent="0.25">
      <c r="A14" s="5">
        <v>799983</v>
      </c>
      <c r="B14" s="5" t="s">
        <v>68</v>
      </c>
      <c r="C14" s="5" t="s">
        <v>49</v>
      </c>
      <c r="D14" s="5">
        <v>2013</v>
      </c>
      <c r="E14" s="5" t="s">
        <v>22</v>
      </c>
      <c r="F14" s="5"/>
      <c r="G14" s="34" t="s">
        <v>54</v>
      </c>
      <c r="H14" s="13" t="s">
        <v>90</v>
      </c>
      <c r="I14" s="14" t="s">
        <v>15</v>
      </c>
      <c r="J14" s="15">
        <v>3329999.96</v>
      </c>
      <c r="K14" s="15">
        <v>2880079.1</v>
      </c>
      <c r="L14" s="15">
        <v>0</v>
      </c>
      <c r="M14" s="16">
        <f t="shared" si="0"/>
        <v>6210079.0600000005</v>
      </c>
      <c r="N14" s="26">
        <v>42916</v>
      </c>
      <c r="O14" s="25">
        <f t="shared" ref="O14" si="3">N14-90</f>
        <v>42826</v>
      </c>
      <c r="P14" s="25">
        <f t="shared" si="2"/>
        <v>42976</v>
      </c>
    </row>
    <row r="15" spans="1:19" ht="29.25" thickBot="1" x14ac:dyDescent="0.25">
      <c r="A15" s="5">
        <v>102</v>
      </c>
      <c r="B15" s="5" t="s">
        <v>54</v>
      </c>
      <c r="C15" s="5" t="s">
        <v>54</v>
      </c>
      <c r="D15" s="5">
        <v>2014</v>
      </c>
      <c r="E15" s="5" t="s">
        <v>50</v>
      </c>
      <c r="F15" s="5"/>
      <c r="G15" s="34" t="s">
        <v>54</v>
      </c>
      <c r="H15" s="13" t="s">
        <v>91</v>
      </c>
      <c r="I15" s="14" t="s">
        <v>15</v>
      </c>
      <c r="J15" s="15">
        <v>0</v>
      </c>
      <c r="K15" s="15">
        <v>0</v>
      </c>
      <c r="L15" s="15">
        <v>4000000</v>
      </c>
      <c r="M15" s="16">
        <f t="shared" si="0"/>
        <v>4000000</v>
      </c>
      <c r="N15" s="26">
        <v>43186</v>
      </c>
      <c r="O15" s="25">
        <f t="shared" ref="O15" si="4">N15-90</f>
        <v>43096</v>
      </c>
      <c r="P15" s="25">
        <f t="shared" si="2"/>
        <v>43246</v>
      </c>
    </row>
    <row r="16" spans="1:19" x14ac:dyDescent="0.2">
      <c r="A16" s="24"/>
    </row>
    <row r="17" spans="1:16" x14ac:dyDescent="0.2">
      <c r="A17" s="24"/>
      <c r="P17" s="27"/>
    </row>
  </sheetData>
  <mergeCells count="22">
    <mergeCell ref="D3:D5"/>
    <mergeCell ref="A1:A2"/>
    <mergeCell ref="B1:M2"/>
    <mergeCell ref="P1:P2"/>
    <mergeCell ref="N2:O2"/>
    <mergeCell ref="N1:O1"/>
    <mergeCell ref="C3:C5"/>
    <mergeCell ref="A3:A5"/>
    <mergeCell ref="B3:B5"/>
    <mergeCell ref="O4:O5"/>
    <mergeCell ref="P4:P5"/>
    <mergeCell ref="N3:P3"/>
    <mergeCell ref="J3:M3"/>
    <mergeCell ref="H3:H5"/>
    <mergeCell ref="I3:I5"/>
    <mergeCell ref="E3:E5"/>
    <mergeCell ref="J4:J5"/>
    <mergeCell ref="K4:K5"/>
    <mergeCell ref="M4:M5"/>
    <mergeCell ref="N4:N5"/>
    <mergeCell ref="G3:G5"/>
    <mergeCell ref="L4:L5"/>
  </mergeCells>
  <conditionalFormatting sqref="N10:N12">
    <cfRule type="expression" priority="39" stopIfTrue="1">
      <formula>P11&gt;TODAY()+30</formula>
    </cfRule>
  </conditionalFormatting>
  <conditionalFormatting sqref="N12 N8 N6 O6:O13">
    <cfRule type="expression" priority="70" stopIfTrue="1">
      <formula>#REF!&gt;TODAY()+30</formula>
    </cfRule>
  </conditionalFormatting>
  <conditionalFormatting sqref="N14:P14 O15:P15">
    <cfRule type="expression" priority="11" stopIfTrue="1">
      <formula>#REF!&gt;TODAY()+30</formula>
    </cfRule>
  </conditionalFormatting>
  <conditionalFormatting sqref="N8">
    <cfRule type="expression" priority="9" stopIfTrue="1">
      <formula>P9&gt;TODAY()+30</formula>
    </cfRule>
  </conditionalFormatting>
  <conditionalFormatting sqref="N8">
    <cfRule type="expression" priority="8" stopIfTrue="1">
      <formula>#REF!&gt;TODAY()+30</formula>
    </cfRule>
  </conditionalFormatting>
  <conditionalFormatting sqref="N15">
    <cfRule type="expression" priority="5" stopIfTrue="1">
      <formula>#REF!&gt;TODAY()+30</formula>
    </cfRule>
  </conditionalFormatting>
  <conditionalFormatting sqref="N13">
    <cfRule type="expression" priority="77" stopIfTrue="1">
      <formula>#REF!&gt;TODAY()+30</formula>
    </cfRule>
  </conditionalFormatting>
  <conditionalFormatting sqref="N7">
    <cfRule type="expression" priority="1" stopIfTrue="1">
      <formula>#REF!&gt;TODAY()+30</formula>
    </cfRule>
  </conditionalFormatting>
  <conditionalFormatting sqref="N9">
    <cfRule type="expression" priority="78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3" orientation="landscape" r:id="rId1"/>
  <headerFooter differentFirst="1" alignWithMargins="0">
    <oddFooter>&amp;R&amp;P de &amp;N</oddFooter>
    <firstFooter>&amp;R&amp;P de &amp;N</firstFooter>
  </headerFooter>
  <ignoredErrors>
    <ignoredError sqref="A7:A8 A13 G6:G8 B7:B9 B14 B10:B13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3" shapeId="205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95250</xdr:rowOff>
              </from>
              <to>
                <xdr:col>0</xdr:col>
                <xdr:colOff>1724025</xdr:colOff>
                <xdr:row>1</xdr:row>
                <xdr:rowOff>333375</xdr:rowOff>
              </to>
            </anchor>
          </objectPr>
        </oleObject>
      </mc:Choice>
      <mc:Fallback>
        <oleObject progId="CorelDRAW.Graphic.13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20"/>
  <sheetViews>
    <sheetView view="pageBreakPreview" zoomScale="60" zoomScaleNormal="70" workbookViewId="0">
      <selection activeCell="A9" sqref="A9:A10"/>
    </sheetView>
  </sheetViews>
  <sheetFormatPr defaultRowHeight="12.75" x14ac:dyDescent="0.2"/>
  <cols>
    <col min="1" max="1" width="23.85546875" style="4" customWidth="1"/>
    <col min="2" max="2" width="13.140625" style="4" customWidth="1"/>
    <col min="3" max="3" width="12.42578125" style="4" customWidth="1"/>
    <col min="4" max="4" width="9.140625" style="4"/>
    <col min="5" max="5" width="16.5703125" style="4" customWidth="1"/>
    <col min="6" max="6" width="16.7109375" style="4" bestFit="1" customWidth="1"/>
    <col min="7" max="7" width="60.7109375" style="4" customWidth="1"/>
    <col min="8" max="8" width="31.28515625" style="4" customWidth="1"/>
    <col min="9" max="9" width="20.85546875" style="1" bestFit="1" customWidth="1"/>
    <col min="10" max="10" width="17.85546875" style="1" customWidth="1"/>
    <col min="11" max="11" width="17.7109375" style="1" bestFit="1" customWidth="1"/>
    <col min="12" max="12" width="22.7109375" style="1" bestFit="1" customWidth="1"/>
    <col min="13" max="13" width="22.42578125" style="2" customWidth="1"/>
    <col min="14" max="14" width="18.7109375" style="2" customWidth="1"/>
    <col min="15" max="15" width="17.85546875" style="4" customWidth="1"/>
    <col min="16" max="16" width="9.140625" style="2"/>
    <col min="17" max="17" width="9.140625" style="4"/>
    <col min="18" max="18" width="9.140625" style="4" customWidth="1"/>
    <col min="19" max="16384" width="9.140625" style="4"/>
  </cols>
  <sheetData>
    <row r="1" spans="1:16" ht="30" customHeight="1" thickBot="1" x14ac:dyDescent="0.25">
      <c r="A1" s="60"/>
      <c r="B1" s="62" t="s">
        <v>17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8" t="s">
        <v>100</v>
      </c>
      <c r="N1" s="69"/>
      <c r="O1" s="81"/>
    </row>
    <row r="2" spans="1:16" ht="59.2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6" t="s">
        <v>101</v>
      </c>
      <c r="N2" s="67"/>
      <c r="O2" s="82"/>
    </row>
    <row r="3" spans="1:16" ht="25.5" customHeight="1" thickBot="1" x14ac:dyDescent="0.25">
      <c r="A3" s="71" t="s">
        <v>24</v>
      </c>
      <c r="B3" s="54" t="s">
        <v>53</v>
      </c>
      <c r="C3" s="54" t="s">
        <v>39</v>
      </c>
      <c r="D3" s="71" t="s">
        <v>23</v>
      </c>
      <c r="E3" s="54" t="s">
        <v>26</v>
      </c>
      <c r="F3" s="56" t="s">
        <v>52</v>
      </c>
      <c r="G3" s="54" t="s">
        <v>0</v>
      </c>
      <c r="H3" s="54" t="s">
        <v>13</v>
      </c>
      <c r="I3" s="77" t="s">
        <v>12</v>
      </c>
      <c r="J3" s="78"/>
      <c r="K3" s="78"/>
      <c r="L3" s="79"/>
      <c r="M3" s="74" t="s">
        <v>11</v>
      </c>
      <c r="N3" s="75"/>
      <c r="O3" s="76"/>
    </row>
    <row r="4" spans="1:16" ht="30.75" customHeight="1" x14ac:dyDescent="0.2">
      <c r="A4" s="72"/>
      <c r="B4" s="80"/>
      <c r="C4" s="80"/>
      <c r="D4" s="72"/>
      <c r="E4" s="80"/>
      <c r="F4" s="57"/>
      <c r="G4" s="80"/>
      <c r="H4" s="80"/>
      <c r="I4" s="52" t="s">
        <v>102</v>
      </c>
      <c r="J4" s="52" t="s">
        <v>1</v>
      </c>
      <c r="K4" s="52" t="s">
        <v>50</v>
      </c>
      <c r="L4" s="52" t="s">
        <v>2</v>
      </c>
      <c r="M4" s="54" t="s">
        <v>14</v>
      </c>
      <c r="N4" s="54" t="s">
        <v>9</v>
      </c>
      <c r="O4" s="54" t="s">
        <v>6</v>
      </c>
    </row>
    <row r="5" spans="1:16" ht="24.75" customHeight="1" thickBot="1" x14ac:dyDescent="0.25">
      <c r="A5" s="73"/>
      <c r="B5" s="55"/>
      <c r="C5" s="55"/>
      <c r="D5" s="73"/>
      <c r="E5" s="55"/>
      <c r="F5" s="57"/>
      <c r="G5" s="55"/>
      <c r="H5" s="55"/>
      <c r="I5" s="53"/>
      <c r="J5" s="53"/>
      <c r="K5" s="53"/>
      <c r="L5" s="53"/>
      <c r="M5" s="55"/>
      <c r="N5" s="55"/>
      <c r="O5" s="55"/>
    </row>
    <row r="6" spans="1:16" ht="44.25" customHeight="1" thickBot="1" x14ac:dyDescent="0.25">
      <c r="A6" s="11" t="s">
        <v>27</v>
      </c>
      <c r="B6" s="12" t="s">
        <v>56</v>
      </c>
      <c r="C6" s="34" t="s">
        <v>54</v>
      </c>
      <c r="D6" s="9">
        <v>2009</v>
      </c>
      <c r="E6" s="9" t="s">
        <v>22</v>
      </c>
      <c r="F6" s="8">
        <v>9000843</v>
      </c>
      <c r="G6" s="13" t="s">
        <v>5</v>
      </c>
      <c r="H6" s="14" t="s">
        <v>123</v>
      </c>
      <c r="I6" s="15">
        <v>1629799</v>
      </c>
      <c r="J6" s="16">
        <v>407449.75</v>
      </c>
      <c r="K6" s="16">
        <v>0</v>
      </c>
      <c r="L6" s="16">
        <f>SUM(I6:K6)</f>
        <v>2037248.75</v>
      </c>
      <c r="M6" s="25">
        <v>43057</v>
      </c>
      <c r="N6" s="25">
        <f t="shared" ref="N6:N16" si="0">M6-90</f>
        <v>42967</v>
      </c>
      <c r="O6" s="25">
        <f t="shared" ref="O6:O16" si="1">M6+60</f>
        <v>43117</v>
      </c>
    </row>
    <row r="7" spans="1:16" ht="44.25" customHeight="1" thickBot="1" x14ac:dyDescent="0.25">
      <c r="A7" s="10" t="s">
        <v>28</v>
      </c>
      <c r="B7" s="34" t="s">
        <v>54</v>
      </c>
      <c r="C7" s="34" t="s">
        <v>54</v>
      </c>
      <c r="D7" s="10" t="s">
        <v>29</v>
      </c>
      <c r="E7" s="9" t="s">
        <v>50</v>
      </c>
      <c r="F7" s="8">
        <v>9001536</v>
      </c>
      <c r="G7" s="13" t="s">
        <v>5</v>
      </c>
      <c r="H7" s="14" t="s">
        <v>123</v>
      </c>
      <c r="I7" s="15">
        <v>1600120</v>
      </c>
      <c r="J7" s="16">
        <v>0</v>
      </c>
      <c r="K7" s="16">
        <v>0</v>
      </c>
      <c r="L7" s="16">
        <f>SUM(I7:K7)</f>
        <v>1600120</v>
      </c>
      <c r="M7" s="25">
        <v>43052</v>
      </c>
      <c r="N7" s="25">
        <f t="shared" si="0"/>
        <v>42962</v>
      </c>
      <c r="O7" s="25">
        <f t="shared" si="1"/>
        <v>43112</v>
      </c>
    </row>
    <row r="8" spans="1:16" ht="44.25" customHeight="1" thickBot="1" x14ac:dyDescent="0.25">
      <c r="A8" s="10" t="s">
        <v>30</v>
      </c>
      <c r="B8" s="34" t="s">
        <v>54</v>
      </c>
      <c r="C8" s="34" t="s">
        <v>54</v>
      </c>
      <c r="D8" s="10" t="s">
        <v>31</v>
      </c>
      <c r="E8" s="9" t="s">
        <v>50</v>
      </c>
      <c r="F8" s="8">
        <v>9001810</v>
      </c>
      <c r="G8" s="13" t="s">
        <v>5</v>
      </c>
      <c r="H8" s="14" t="s">
        <v>123</v>
      </c>
      <c r="I8" s="16">
        <v>500000</v>
      </c>
      <c r="J8" s="16">
        <v>0</v>
      </c>
      <c r="K8" s="16">
        <v>0</v>
      </c>
      <c r="L8" s="16">
        <f t="shared" ref="L8:L18" si="2">SUM(I8:K8)</f>
        <v>500000</v>
      </c>
      <c r="M8" s="26">
        <v>42798</v>
      </c>
      <c r="N8" s="25">
        <f t="shared" si="0"/>
        <v>42708</v>
      </c>
      <c r="O8" s="25">
        <f t="shared" si="1"/>
        <v>42858</v>
      </c>
    </row>
    <row r="9" spans="1:16" ht="44.25" customHeight="1" thickBot="1" x14ac:dyDescent="0.25">
      <c r="A9" s="10" t="s">
        <v>32</v>
      </c>
      <c r="B9" s="10" t="s">
        <v>57</v>
      </c>
      <c r="C9" s="34" t="s">
        <v>54</v>
      </c>
      <c r="D9" s="10" t="s">
        <v>31</v>
      </c>
      <c r="E9" s="9" t="s">
        <v>22</v>
      </c>
      <c r="F9" s="8">
        <v>9020863</v>
      </c>
      <c r="G9" s="13" t="s">
        <v>5</v>
      </c>
      <c r="H9" s="14" t="s">
        <v>123</v>
      </c>
      <c r="I9" s="16">
        <v>1600120</v>
      </c>
      <c r="J9" s="16">
        <v>178000</v>
      </c>
      <c r="K9" s="16">
        <v>0</v>
      </c>
      <c r="L9" s="16">
        <f t="shared" si="2"/>
        <v>1778120</v>
      </c>
      <c r="M9" s="26">
        <v>42888</v>
      </c>
      <c r="N9" s="25">
        <f t="shared" si="0"/>
        <v>42798</v>
      </c>
      <c r="O9" s="25">
        <f t="shared" si="1"/>
        <v>42948</v>
      </c>
    </row>
    <row r="10" spans="1:16" ht="44.25" customHeight="1" thickBot="1" x14ac:dyDescent="0.25">
      <c r="A10" s="10" t="s">
        <v>76</v>
      </c>
      <c r="B10" s="10" t="s">
        <v>77</v>
      </c>
      <c r="C10" s="34" t="s">
        <v>54</v>
      </c>
      <c r="D10" s="10" t="s">
        <v>31</v>
      </c>
      <c r="E10" s="9" t="s">
        <v>22</v>
      </c>
      <c r="F10" s="34" t="s">
        <v>54</v>
      </c>
      <c r="G10" s="13" t="s">
        <v>5</v>
      </c>
      <c r="H10" s="14" t="s">
        <v>123</v>
      </c>
      <c r="I10" s="16">
        <v>500000</v>
      </c>
      <c r="J10" s="16">
        <v>55952</v>
      </c>
      <c r="K10" s="16">
        <v>0</v>
      </c>
      <c r="L10" s="16">
        <f t="shared" si="2"/>
        <v>555952</v>
      </c>
      <c r="M10" s="26">
        <v>42960</v>
      </c>
      <c r="N10" s="25">
        <f t="shared" si="0"/>
        <v>42870</v>
      </c>
      <c r="O10" s="25">
        <f t="shared" si="1"/>
        <v>43020</v>
      </c>
      <c r="P10" s="38"/>
    </row>
    <row r="11" spans="1:16" ht="44.25" customHeight="1" thickBot="1" x14ac:dyDescent="0.25">
      <c r="A11" s="10" t="s">
        <v>78</v>
      </c>
      <c r="B11" s="10" t="s">
        <v>79</v>
      </c>
      <c r="C11" s="34" t="s">
        <v>54</v>
      </c>
      <c r="D11" s="10" t="s">
        <v>31</v>
      </c>
      <c r="E11" s="9" t="s">
        <v>22</v>
      </c>
      <c r="F11" s="34" t="s">
        <v>54</v>
      </c>
      <c r="G11" s="13" t="s">
        <v>80</v>
      </c>
      <c r="H11" s="14" t="s">
        <v>10</v>
      </c>
      <c r="I11" s="15">
        <v>201510</v>
      </c>
      <c r="J11" s="15">
        <v>22390</v>
      </c>
      <c r="K11" s="15">
        <v>0</v>
      </c>
      <c r="L11" s="16">
        <f>SUM(I11:K11)</f>
        <v>223900</v>
      </c>
      <c r="M11" s="26">
        <v>42883</v>
      </c>
      <c r="N11" s="25">
        <f>M11-90</f>
        <v>42793</v>
      </c>
      <c r="O11" s="25">
        <f t="shared" si="1"/>
        <v>42943</v>
      </c>
      <c r="P11" s="38"/>
    </row>
    <row r="12" spans="1:16" ht="51" customHeight="1" thickBot="1" x14ac:dyDescent="0.25">
      <c r="A12" s="10" t="s">
        <v>93</v>
      </c>
      <c r="B12" s="10" t="s">
        <v>54</v>
      </c>
      <c r="C12" s="10" t="s">
        <v>93</v>
      </c>
      <c r="D12" s="10" t="s">
        <v>94</v>
      </c>
      <c r="E12" s="10" t="s">
        <v>50</v>
      </c>
      <c r="F12" s="7">
        <v>9001809</v>
      </c>
      <c r="G12" s="13" t="s">
        <v>5</v>
      </c>
      <c r="H12" s="14" t="s">
        <v>123</v>
      </c>
      <c r="I12" s="15">
        <v>659120.17000000004</v>
      </c>
      <c r="J12" s="15">
        <v>0</v>
      </c>
      <c r="K12" s="15">
        <v>0</v>
      </c>
      <c r="L12" s="16">
        <f t="shared" si="2"/>
        <v>659120.17000000004</v>
      </c>
      <c r="M12" s="26">
        <v>43055</v>
      </c>
      <c r="N12" s="25">
        <f t="shared" si="0"/>
        <v>42965</v>
      </c>
      <c r="O12" s="25">
        <f t="shared" si="1"/>
        <v>43115</v>
      </c>
      <c r="P12" s="42"/>
    </row>
    <row r="13" spans="1:16" ht="51" customHeight="1" thickBot="1" x14ac:dyDescent="0.25">
      <c r="A13" s="10" t="s">
        <v>96</v>
      </c>
      <c r="B13" s="10" t="s">
        <v>54</v>
      </c>
      <c r="C13" s="10" t="s">
        <v>96</v>
      </c>
      <c r="D13" s="10" t="s">
        <v>94</v>
      </c>
      <c r="E13" s="10" t="s">
        <v>50</v>
      </c>
      <c r="F13" s="7">
        <v>9001194</v>
      </c>
      <c r="G13" s="13" t="s">
        <v>5</v>
      </c>
      <c r="H13" s="14" t="s">
        <v>123</v>
      </c>
      <c r="I13" s="15">
        <v>102095.28</v>
      </c>
      <c r="J13" s="15">
        <v>0</v>
      </c>
      <c r="K13" s="15">
        <v>0</v>
      </c>
      <c r="L13" s="16">
        <f t="shared" si="2"/>
        <v>102095.28</v>
      </c>
      <c r="M13" s="26">
        <v>43090</v>
      </c>
      <c r="N13" s="25">
        <f t="shared" si="0"/>
        <v>43000</v>
      </c>
      <c r="O13" s="25">
        <f t="shared" si="1"/>
        <v>43150</v>
      </c>
      <c r="P13" s="45"/>
    </row>
    <row r="14" spans="1:16" ht="51" customHeight="1" thickBot="1" x14ac:dyDescent="0.25">
      <c r="A14" s="10" t="s">
        <v>95</v>
      </c>
      <c r="B14" s="10" t="s">
        <v>54</v>
      </c>
      <c r="C14" s="10" t="s">
        <v>95</v>
      </c>
      <c r="D14" s="10" t="s">
        <v>94</v>
      </c>
      <c r="E14" s="10" t="s">
        <v>50</v>
      </c>
      <c r="F14" s="7">
        <v>9007332</v>
      </c>
      <c r="G14" s="13" t="s">
        <v>5</v>
      </c>
      <c r="H14" s="14" t="s">
        <v>123</v>
      </c>
      <c r="I14" s="46">
        <v>57540.2</v>
      </c>
      <c r="J14" s="15">
        <v>0</v>
      </c>
      <c r="K14" s="46">
        <v>0</v>
      </c>
      <c r="L14" s="16">
        <f t="shared" si="2"/>
        <v>57540.2</v>
      </c>
      <c r="M14" s="26">
        <v>43090</v>
      </c>
      <c r="N14" s="25">
        <f t="shared" si="0"/>
        <v>43000</v>
      </c>
      <c r="O14" s="25">
        <f t="shared" si="1"/>
        <v>43150</v>
      </c>
      <c r="P14" s="45"/>
    </row>
    <row r="15" spans="1:16" ht="51" customHeight="1" thickBot="1" x14ac:dyDescent="0.25">
      <c r="A15" s="10" t="s">
        <v>97</v>
      </c>
      <c r="B15" s="10" t="s">
        <v>99</v>
      </c>
      <c r="C15" s="10" t="s">
        <v>98</v>
      </c>
      <c r="D15" s="10" t="s">
        <v>94</v>
      </c>
      <c r="E15" s="10" t="s">
        <v>22</v>
      </c>
      <c r="F15" s="7" t="s">
        <v>127</v>
      </c>
      <c r="G15" s="13" t="s">
        <v>5</v>
      </c>
      <c r="H15" s="14" t="s">
        <v>123</v>
      </c>
      <c r="I15" s="46">
        <v>500000</v>
      </c>
      <c r="J15" s="15">
        <v>0</v>
      </c>
      <c r="K15" s="46">
        <v>0</v>
      </c>
      <c r="L15" s="16">
        <f t="shared" si="2"/>
        <v>500000</v>
      </c>
      <c r="M15" s="26">
        <v>42978</v>
      </c>
      <c r="N15" s="25">
        <f t="shared" si="0"/>
        <v>42888</v>
      </c>
      <c r="O15" s="25">
        <f t="shared" si="1"/>
        <v>43038</v>
      </c>
      <c r="P15" s="45"/>
    </row>
    <row r="16" spans="1:16" ht="51" customHeight="1" thickBot="1" x14ac:dyDescent="0.25">
      <c r="A16" s="10" t="s">
        <v>103</v>
      </c>
      <c r="B16" s="10" t="s">
        <v>111</v>
      </c>
      <c r="C16" s="10" t="s">
        <v>98</v>
      </c>
      <c r="D16" s="10">
        <v>2016</v>
      </c>
      <c r="E16" s="10" t="s">
        <v>22</v>
      </c>
      <c r="F16" s="7" t="s">
        <v>125</v>
      </c>
      <c r="G16" s="13" t="s">
        <v>109</v>
      </c>
      <c r="H16" s="14" t="s">
        <v>123</v>
      </c>
      <c r="I16" s="46">
        <v>250000</v>
      </c>
      <c r="J16" s="15">
        <v>0</v>
      </c>
      <c r="K16" s="46">
        <v>0</v>
      </c>
      <c r="L16" s="16">
        <f t="shared" si="2"/>
        <v>250000</v>
      </c>
      <c r="M16" s="26">
        <v>43095</v>
      </c>
      <c r="N16" s="25">
        <f t="shared" si="0"/>
        <v>43005</v>
      </c>
      <c r="O16" s="25">
        <f t="shared" si="1"/>
        <v>43155</v>
      </c>
      <c r="P16" s="45"/>
    </row>
    <row r="17" spans="1:16" ht="51" customHeight="1" thickBot="1" x14ac:dyDescent="0.25">
      <c r="A17" s="10" t="s">
        <v>104</v>
      </c>
      <c r="B17" s="10" t="s">
        <v>110</v>
      </c>
      <c r="C17" s="10" t="s">
        <v>98</v>
      </c>
      <c r="D17" s="10" t="s">
        <v>105</v>
      </c>
      <c r="E17" s="10" t="s">
        <v>22</v>
      </c>
      <c r="F17" s="7" t="s">
        <v>124</v>
      </c>
      <c r="G17" s="13" t="s">
        <v>108</v>
      </c>
      <c r="H17" s="14" t="s">
        <v>123</v>
      </c>
      <c r="I17" s="46">
        <v>250000</v>
      </c>
      <c r="J17" s="15">
        <v>0</v>
      </c>
      <c r="K17" s="46">
        <v>0</v>
      </c>
      <c r="L17" s="16">
        <f t="shared" si="2"/>
        <v>250000</v>
      </c>
      <c r="M17" s="26">
        <v>43005</v>
      </c>
      <c r="N17" s="25">
        <f t="shared" ref="N17:N18" si="3">M17-90</f>
        <v>42915</v>
      </c>
      <c r="O17" s="25">
        <f t="shared" ref="O17:O18" si="4">M17+60</f>
        <v>43065</v>
      </c>
      <c r="P17" s="45"/>
    </row>
    <row r="18" spans="1:16" ht="51" customHeight="1" thickBot="1" x14ac:dyDescent="0.25">
      <c r="A18" s="10" t="s">
        <v>106</v>
      </c>
      <c r="B18" s="10" t="s">
        <v>107</v>
      </c>
      <c r="C18" s="10" t="s">
        <v>98</v>
      </c>
      <c r="D18" s="10" t="s">
        <v>105</v>
      </c>
      <c r="E18" s="10" t="s">
        <v>22</v>
      </c>
      <c r="F18" s="7" t="s">
        <v>126</v>
      </c>
      <c r="G18" s="13" t="s">
        <v>5</v>
      </c>
      <c r="H18" s="14" t="s">
        <v>123</v>
      </c>
      <c r="I18" s="46">
        <v>515000</v>
      </c>
      <c r="J18" s="15">
        <v>0</v>
      </c>
      <c r="K18" s="46">
        <v>0</v>
      </c>
      <c r="L18" s="16">
        <f t="shared" si="2"/>
        <v>515000</v>
      </c>
      <c r="M18" s="26">
        <v>43005</v>
      </c>
      <c r="N18" s="25">
        <f t="shared" si="3"/>
        <v>42915</v>
      </c>
      <c r="O18" s="25">
        <f t="shared" si="4"/>
        <v>43065</v>
      </c>
      <c r="P18" s="45"/>
    </row>
    <row r="19" spans="1:16" ht="13.5" thickBot="1" x14ac:dyDescent="0.25"/>
    <row r="20" spans="1:16" ht="15" thickBot="1" x14ac:dyDescent="0.25">
      <c r="J20" s="15"/>
    </row>
  </sheetData>
  <mergeCells count="22">
    <mergeCell ref="C3:C5"/>
    <mergeCell ref="A3:A5"/>
    <mergeCell ref="B3:B5"/>
    <mergeCell ref="F3:F5"/>
    <mergeCell ref="D3:D5"/>
    <mergeCell ref="E3:E5"/>
    <mergeCell ref="A1:A2"/>
    <mergeCell ref="B1:L2"/>
    <mergeCell ref="O1:O2"/>
    <mergeCell ref="M2:N2"/>
    <mergeCell ref="M1:N1"/>
    <mergeCell ref="N4:N5"/>
    <mergeCell ref="O4:O5"/>
    <mergeCell ref="G3:G5"/>
    <mergeCell ref="H3:H5"/>
    <mergeCell ref="K4:K5"/>
    <mergeCell ref="I3:L3"/>
    <mergeCell ref="M3:O3"/>
    <mergeCell ref="I4:I5"/>
    <mergeCell ref="J4:J5"/>
    <mergeCell ref="L4:L5"/>
    <mergeCell ref="M4:M5"/>
  </mergeCells>
  <conditionalFormatting sqref="M6:M7 M9:M10 N6:O9">
    <cfRule type="expression" priority="26" stopIfTrue="1">
      <formula>#REF!&gt;TODAY()+30</formula>
    </cfRule>
  </conditionalFormatting>
  <conditionalFormatting sqref="M11">
    <cfRule type="expression" priority="82" stopIfTrue="1">
      <formula>#REF!&gt;TODAY()+30</formula>
    </cfRule>
  </conditionalFormatting>
  <conditionalFormatting sqref="M11 N10:O14">
    <cfRule type="expression" priority="18" stopIfTrue="1">
      <formula>#REF!&gt;TODAY()+30</formula>
    </cfRule>
  </conditionalFormatting>
  <conditionalFormatting sqref="M8">
    <cfRule type="expression" priority="86" stopIfTrue="1">
      <formula>#REF!&gt;TODAY()+30</formula>
    </cfRule>
  </conditionalFormatting>
  <conditionalFormatting sqref="P12:P14">
    <cfRule type="expression" priority="8" stopIfTrue="1">
      <formula>#REF!&gt;TODAY()+30</formula>
    </cfRule>
  </conditionalFormatting>
  <conditionalFormatting sqref="M12:M14">
    <cfRule type="expression" priority="7" stopIfTrue="1">
      <formula>#REF!&gt;TODAY()+30</formula>
    </cfRule>
  </conditionalFormatting>
  <conditionalFormatting sqref="M9 M11">
    <cfRule type="expression" priority="87" stopIfTrue="1">
      <formula>#REF!&gt;TODAY()+30</formula>
    </cfRule>
  </conditionalFormatting>
  <conditionalFormatting sqref="M10">
    <cfRule type="expression" priority="88" stopIfTrue="1">
      <formula>#REF!&gt;TODAY()+30</formula>
    </cfRule>
  </conditionalFormatting>
  <conditionalFormatting sqref="N15:O15 N17:O17">
    <cfRule type="expression" priority="6" stopIfTrue="1">
      <formula>#REF!&gt;TODAY()+30</formula>
    </cfRule>
  </conditionalFormatting>
  <conditionalFormatting sqref="P15">
    <cfRule type="expression" priority="5" stopIfTrue="1">
      <formula>#REF!&gt;TODAY()+30</formula>
    </cfRule>
  </conditionalFormatting>
  <conditionalFormatting sqref="M15">
    <cfRule type="expression" priority="4" stopIfTrue="1">
      <formula>#REF!&gt;TODAY()+30</formula>
    </cfRule>
  </conditionalFormatting>
  <conditionalFormatting sqref="N16:O16 N18:O18">
    <cfRule type="expression" priority="3" stopIfTrue="1">
      <formula>#REF!&gt;TODAY()+30</formula>
    </cfRule>
  </conditionalFormatting>
  <conditionalFormatting sqref="P16:P18">
    <cfRule type="expression" priority="2" stopIfTrue="1">
      <formula>#REF!&gt;TODAY()+30</formula>
    </cfRule>
  </conditionalFormatting>
  <conditionalFormatting sqref="M16:M18">
    <cfRule type="expression" priority="1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3" orientation="landscape" horizontalDpi="4294967295" verticalDpi="4294967295" r:id="rId1"/>
  <headerFooter differentFirst="1" alignWithMargins="0">
    <oddFooter>&amp;R&amp;P de &amp;N</oddFooter>
    <firstFooter>&amp;R&amp;P de &amp;N</firstFooter>
  </headerFooter>
  <ignoredErrors>
    <ignoredError sqref="D9:E9 A9 D7 D8 A7 D10:D11 B6:B7 B9 A8 B8 B10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3" shapeId="50688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247650</xdr:rowOff>
              </from>
              <to>
                <xdr:col>1</xdr:col>
                <xdr:colOff>0</xdr:colOff>
                <xdr:row>1</xdr:row>
                <xdr:rowOff>514350</xdr:rowOff>
              </to>
            </anchor>
          </objectPr>
        </oleObject>
      </mc:Choice>
      <mc:Fallback>
        <oleObject progId="CorelDRAW.Graphic.13" shapeId="50688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view="pageBreakPreview" zoomScale="60" zoomScaleNormal="70" workbookViewId="0">
      <selection activeCell="F21" sqref="F21"/>
    </sheetView>
  </sheetViews>
  <sheetFormatPr defaultRowHeight="12.75" x14ac:dyDescent="0.2"/>
  <cols>
    <col min="1" max="1" width="26" style="4" customWidth="1"/>
    <col min="2" max="2" width="14.85546875" style="4" customWidth="1"/>
    <col min="3" max="3" width="9.140625" style="4"/>
    <col min="4" max="4" width="17" style="4" customWidth="1"/>
    <col min="5" max="5" width="12" style="4" bestFit="1" customWidth="1"/>
    <col min="6" max="6" width="60.7109375" style="4" customWidth="1"/>
    <col min="7" max="7" width="31.28515625" style="4" customWidth="1"/>
    <col min="8" max="8" width="20.85546875" style="1" bestFit="1" customWidth="1"/>
    <col min="9" max="9" width="17.85546875" style="1" customWidth="1"/>
    <col min="10" max="10" width="22.7109375" style="1" bestFit="1" customWidth="1"/>
    <col min="11" max="11" width="22.42578125" style="2" customWidth="1"/>
    <col min="12" max="12" width="18.7109375" style="2" customWidth="1"/>
    <col min="13" max="13" width="17.85546875" style="4" customWidth="1"/>
    <col min="14" max="14" width="9.140625" style="2"/>
    <col min="15" max="15" width="9.140625" style="4"/>
    <col min="16" max="16" width="9.140625" style="4" customWidth="1"/>
    <col min="17" max="16384" width="9.140625" style="4"/>
  </cols>
  <sheetData>
    <row r="1" spans="1:14" ht="27.75" customHeight="1" thickBot="1" x14ac:dyDescent="0.25">
      <c r="A1" s="60"/>
      <c r="B1" s="62" t="s">
        <v>18</v>
      </c>
      <c r="C1" s="62"/>
      <c r="D1" s="62"/>
      <c r="E1" s="62"/>
      <c r="F1" s="62"/>
      <c r="G1" s="62"/>
      <c r="H1" s="62"/>
      <c r="I1" s="62"/>
      <c r="J1" s="62"/>
      <c r="K1" s="68" t="s">
        <v>100</v>
      </c>
      <c r="L1" s="69"/>
      <c r="M1" s="84"/>
    </row>
    <row r="2" spans="1:14" ht="43.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6" t="s">
        <v>101</v>
      </c>
      <c r="L2" s="67"/>
      <c r="M2" s="85"/>
    </row>
    <row r="3" spans="1:14" ht="25.5" customHeight="1" thickBot="1" x14ac:dyDescent="0.25">
      <c r="A3" s="71" t="s">
        <v>24</v>
      </c>
      <c r="B3" s="70" t="s">
        <v>53</v>
      </c>
      <c r="C3" s="59" t="s">
        <v>23</v>
      </c>
      <c r="D3" s="70" t="s">
        <v>26</v>
      </c>
      <c r="E3" s="56" t="s">
        <v>52</v>
      </c>
      <c r="F3" s="54" t="s">
        <v>0</v>
      </c>
      <c r="G3" s="54" t="s">
        <v>13</v>
      </c>
      <c r="H3" s="77" t="s">
        <v>12</v>
      </c>
      <c r="I3" s="78"/>
      <c r="J3" s="79"/>
      <c r="K3" s="74" t="s">
        <v>11</v>
      </c>
      <c r="L3" s="75"/>
      <c r="M3" s="76"/>
    </row>
    <row r="4" spans="1:14" ht="30.75" customHeight="1" thickBot="1" x14ac:dyDescent="0.25">
      <c r="A4" s="72"/>
      <c r="B4" s="59"/>
      <c r="C4" s="59"/>
      <c r="D4" s="59"/>
      <c r="E4" s="57"/>
      <c r="F4" s="80"/>
      <c r="G4" s="80"/>
      <c r="H4" s="52" t="s">
        <v>102</v>
      </c>
      <c r="I4" s="52" t="s">
        <v>1</v>
      </c>
      <c r="J4" s="52" t="s">
        <v>2</v>
      </c>
      <c r="K4" s="54" t="s">
        <v>14</v>
      </c>
      <c r="L4" s="54" t="s">
        <v>9</v>
      </c>
      <c r="M4" s="54" t="s">
        <v>6</v>
      </c>
    </row>
    <row r="5" spans="1:14" ht="24.75" customHeight="1" thickBot="1" x14ac:dyDescent="0.25">
      <c r="A5" s="72"/>
      <c r="B5" s="59"/>
      <c r="C5" s="71"/>
      <c r="D5" s="71"/>
      <c r="E5" s="57"/>
      <c r="F5" s="80"/>
      <c r="G5" s="80"/>
      <c r="H5" s="83"/>
      <c r="I5" s="83"/>
      <c r="J5" s="83"/>
      <c r="K5" s="80"/>
      <c r="L5" s="80"/>
      <c r="M5" s="80"/>
    </row>
    <row r="6" spans="1:14" ht="39" customHeight="1" thickBot="1" x14ac:dyDescent="0.25">
      <c r="A6" s="10" t="s">
        <v>33</v>
      </c>
      <c r="B6" s="18" t="s">
        <v>58</v>
      </c>
      <c r="C6" s="10" t="s">
        <v>34</v>
      </c>
      <c r="D6" s="19" t="s">
        <v>22</v>
      </c>
      <c r="E6" s="8">
        <v>9001492</v>
      </c>
      <c r="F6" s="35" t="s">
        <v>8</v>
      </c>
      <c r="G6" s="14" t="s">
        <v>7</v>
      </c>
      <c r="H6" s="15">
        <v>400000</v>
      </c>
      <c r="I6" s="16">
        <v>100000</v>
      </c>
      <c r="J6" s="16">
        <f>H6+I6</f>
        <v>500000</v>
      </c>
      <c r="K6" s="25">
        <v>43159</v>
      </c>
      <c r="L6" s="25">
        <f t="shared" ref="L6:L11" si="0">K6-90</f>
        <v>43069</v>
      </c>
      <c r="M6" s="25">
        <f t="shared" ref="M6" si="1">K6+60</f>
        <v>43219</v>
      </c>
    </row>
    <row r="7" spans="1:14" ht="43.5" thickBot="1" x14ac:dyDescent="0.25">
      <c r="A7" s="10" t="s">
        <v>35</v>
      </c>
      <c r="B7" s="18" t="s">
        <v>59</v>
      </c>
      <c r="C7" s="10" t="s">
        <v>34</v>
      </c>
      <c r="D7" s="19" t="s">
        <v>22</v>
      </c>
      <c r="E7" s="8">
        <v>9001491</v>
      </c>
      <c r="F7" s="36" t="s">
        <v>37</v>
      </c>
      <c r="G7" s="20" t="s">
        <v>38</v>
      </c>
      <c r="H7" s="21">
        <v>194400</v>
      </c>
      <c r="I7" s="21">
        <v>48600</v>
      </c>
      <c r="J7" s="22">
        <f t="shared" ref="J7" si="2">SUM(H7:I7)</f>
        <v>243000</v>
      </c>
      <c r="K7" s="25">
        <v>42826</v>
      </c>
      <c r="L7" s="23">
        <f t="shared" si="0"/>
        <v>42736</v>
      </c>
      <c r="M7" s="44">
        <f>K7+60</f>
        <v>42886</v>
      </c>
    </row>
    <row r="8" spans="1:14" ht="39" customHeight="1" thickBot="1" x14ac:dyDescent="0.25">
      <c r="A8" s="10" t="s">
        <v>36</v>
      </c>
      <c r="B8" s="18" t="s">
        <v>60</v>
      </c>
      <c r="C8" s="10" t="s">
        <v>29</v>
      </c>
      <c r="D8" s="19" t="s">
        <v>22</v>
      </c>
      <c r="E8" s="34" t="s">
        <v>54</v>
      </c>
      <c r="F8" s="35" t="s">
        <v>4</v>
      </c>
      <c r="G8" s="14" t="s">
        <v>7</v>
      </c>
      <c r="H8" s="16">
        <v>800000</v>
      </c>
      <c r="I8" s="16">
        <v>90000</v>
      </c>
      <c r="J8" s="16">
        <f>H8+I8</f>
        <v>890000</v>
      </c>
      <c r="K8" s="26">
        <v>42887</v>
      </c>
      <c r="L8" s="25">
        <f t="shared" si="0"/>
        <v>42797</v>
      </c>
      <c r="M8" s="26">
        <f>K8+60</f>
        <v>42947</v>
      </c>
    </row>
    <row r="9" spans="1:14" s="48" customFormat="1" ht="29.25" thickBot="1" x14ac:dyDescent="0.25">
      <c r="A9" s="10">
        <v>794378</v>
      </c>
      <c r="B9" s="10" t="s">
        <v>75</v>
      </c>
      <c r="C9" s="10">
        <v>2013</v>
      </c>
      <c r="D9" s="10" t="s">
        <v>22</v>
      </c>
      <c r="E9" s="10" t="s">
        <v>54</v>
      </c>
      <c r="F9" s="40" t="s">
        <v>74</v>
      </c>
      <c r="G9" s="14" t="s">
        <v>7</v>
      </c>
      <c r="H9" s="43">
        <v>500000</v>
      </c>
      <c r="I9" s="43">
        <v>56000</v>
      </c>
      <c r="J9" s="16">
        <f t="shared" ref="J9" si="3">SUM(H9:I9)</f>
        <v>556000</v>
      </c>
      <c r="K9" s="17">
        <v>42917</v>
      </c>
      <c r="L9" s="25">
        <f t="shared" si="0"/>
        <v>42827</v>
      </c>
      <c r="M9" s="26">
        <f>K9+60</f>
        <v>42977</v>
      </c>
      <c r="N9" s="47"/>
    </row>
    <row r="10" spans="1:14" s="50" customFormat="1" ht="28.5" customHeight="1" thickBot="1" x14ac:dyDescent="0.25">
      <c r="A10" s="51">
        <v>836298</v>
      </c>
      <c r="B10" s="51">
        <v>26656</v>
      </c>
      <c r="C10" s="10">
        <v>2016</v>
      </c>
      <c r="D10" s="10" t="s">
        <v>22</v>
      </c>
      <c r="E10" s="10" t="s">
        <v>54</v>
      </c>
      <c r="F10" s="40" t="s">
        <v>119</v>
      </c>
      <c r="G10" s="40" t="s">
        <v>112</v>
      </c>
      <c r="H10" s="43">
        <v>400000</v>
      </c>
      <c r="I10" s="43">
        <v>0</v>
      </c>
      <c r="J10" s="43">
        <f>H10+I10</f>
        <v>400000</v>
      </c>
      <c r="K10" s="17">
        <v>43098</v>
      </c>
      <c r="L10" s="17">
        <f t="shared" si="0"/>
        <v>43008</v>
      </c>
      <c r="M10" s="17">
        <f>K10+60</f>
        <v>43158</v>
      </c>
      <c r="N10" s="49"/>
    </row>
    <row r="11" spans="1:14" ht="31.5" customHeight="1" thickBot="1" x14ac:dyDescent="0.25">
      <c r="A11" s="10">
        <v>836300</v>
      </c>
      <c r="B11" s="10">
        <v>26661</v>
      </c>
      <c r="C11" s="10">
        <v>2016</v>
      </c>
      <c r="D11" s="10" t="s">
        <v>22</v>
      </c>
      <c r="E11" s="10" t="s">
        <v>54</v>
      </c>
      <c r="F11" s="40" t="s">
        <v>120</v>
      </c>
      <c r="G11" s="40" t="s">
        <v>113</v>
      </c>
      <c r="H11" s="43">
        <v>1700000</v>
      </c>
      <c r="I11" s="43">
        <v>0</v>
      </c>
      <c r="J11" s="43">
        <f>H11+I11</f>
        <v>1700000</v>
      </c>
      <c r="K11" s="17">
        <v>43098</v>
      </c>
      <c r="L11" s="17">
        <f t="shared" si="0"/>
        <v>43008</v>
      </c>
      <c r="M11" s="17">
        <f>K11+60</f>
        <v>43158</v>
      </c>
    </row>
    <row r="12" spans="1:14" x14ac:dyDescent="0.2">
      <c r="F12" s="27"/>
      <c r="G12" s="27"/>
    </row>
    <row r="13" spans="1:14" x14ac:dyDescent="0.2">
      <c r="F13" s="27"/>
      <c r="G13" s="27"/>
    </row>
    <row r="14" spans="1:14" ht="18" x14ac:dyDescent="0.25">
      <c r="F14" s="30"/>
      <c r="G14" s="29"/>
    </row>
    <row r="15" spans="1:14" x14ac:dyDescent="0.2">
      <c r="F15" s="27"/>
      <c r="G15" s="27"/>
    </row>
  </sheetData>
  <mergeCells count="20">
    <mergeCell ref="B1:J2"/>
    <mergeCell ref="A1:A2"/>
    <mergeCell ref="M1:M2"/>
    <mergeCell ref="K1:L1"/>
    <mergeCell ref="K2:L2"/>
    <mergeCell ref="A3:A5"/>
    <mergeCell ref="B3:B5"/>
    <mergeCell ref="C3:C5"/>
    <mergeCell ref="D3:D5"/>
    <mergeCell ref="K4:K5"/>
    <mergeCell ref="E3:E5"/>
    <mergeCell ref="L4:L5"/>
    <mergeCell ref="M4:M5"/>
    <mergeCell ref="F3:F5"/>
    <mergeCell ref="G3:G5"/>
    <mergeCell ref="H3:J3"/>
    <mergeCell ref="K3:M3"/>
    <mergeCell ref="H4:H5"/>
    <mergeCell ref="I4:I5"/>
    <mergeCell ref="J4:J5"/>
  </mergeCells>
  <conditionalFormatting sqref="K6:L6 K8:L8 L9">
    <cfRule type="expression" priority="8" stopIfTrue="1">
      <formula>#REF!&gt;TODAY()+30</formula>
    </cfRule>
  </conditionalFormatting>
  <conditionalFormatting sqref="L7">
    <cfRule type="expression" priority="3" stopIfTrue="1">
      <formula>#REF!&gt;TODAY()+30</formula>
    </cfRule>
  </conditionalFormatting>
  <conditionalFormatting sqref="K7">
    <cfRule type="expression" priority="2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8" orientation="landscape" r:id="rId1"/>
  <headerFooter differentFirst="1" alignWithMargins="0">
    <oddFooter>&amp;R&amp;P de &amp;N</oddFooter>
    <firstFooter>&amp;R&amp;P de &amp;N</firstFooter>
  </headerFooter>
  <ignoredErrors>
    <ignoredError sqref="C6:D8 A6 A7 A8 B6:B8 B9" numberStoredAsText="1"/>
    <ignoredError sqref="J7:J8" formula="1"/>
  </ignoredErrors>
  <drawing r:id="rId2"/>
  <legacyDrawing r:id="rId3"/>
  <oleObjects>
    <mc:AlternateContent xmlns:mc="http://schemas.openxmlformats.org/markup-compatibility/2006">
      <mc:Choice Requires="x14">
        <oleObject progId="CorelDRAW.Graphic.13" shapeId="50790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95250</xdr:rowOff>
              </from>
              <to>
                <xdr:col>0</xdr:col>
                <xdr:colOff>1724025</xdr:colOff>
                <xdr:row>1</xdr:row>
                <xdr:rowOff>390525</xdr:rowOff>
              </to>
            </anchor>
          </objectPr>
        </oleObject>
      </mc:Choice>
      <mc:Fallback>
        <oleObject progId="CorelDRAW.Graphic.13" shapeId="50790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N14"/>
  <sheetViews>
    <sheetView view="pageBreakPreview" topLeftCell="B1" zoomScale="70" zoomScaleNormal="70" zoomScaleSheetLayoutView="70" workbookViewId="0">
      <selection activeCell="F23" sqref="F23"/>
    </sheetView>
  </sheetViews>
  <sheetFormatPr defaultRowHeight="12.75" x14ac:dyDescent="0.2"/>
  <cols>
    <col min="1" max="1" width="26" style="4" customWidth="1"/>
    <col min="2" max="2" width="14.85546875" style="4" customWidth="1"/>
    <col min="3" max="3" width="9.140625" style="4"/>
    <col min="4" max="4" width="17" style="4" customWidth="1"/>
    <col min="5" max="5" width="12" style="4" bestFit="1" customWidth="1"/>
    <col min="6" max="6" width="60.7109375" style="4" customWidth="1"/>
    <col min="7" max="7" width="31.28515625" style="4" customWidth="1"/>
    <col min="8" max="8" width="20.85546875" style="1" bestFit="1" customWidth="1"/>
    <col min="9" max="9" width="17.85546875" style="1" customWidth="1"/>
    <col min="10" max="10" width="22.7109375" style="1" bestFit="1" customWidth="1"/>
    <col min="11" max="11" width="22.42578125" style="2" customWidth="1"/>
    <col min="12" max="12" width="18.7109375" style="2" customWidth="1"/>
    <col min="13" max="13" width="17.85546875" style="4" customWidth="1"/>
    <col min="14" max="14" width="9.140625" style="2"/>
    <col min="15" max="15" width="9.140625" style="4"/>
    <col min="16" max="16" width="9.140625" style="4" customWidth="1"/>
    <col min="17" max="16384" width="9.140625" style="4"/>
  </cols>
  <sheetData>
    <row r="1" spans="1:14" ht="27.75" customHeight="1" thickBot="1" x14ac:dyDescent="0.25">
      <c r="A1" s="60"/>
      <c r="B1" s="62" t="s">
        <v>18</v>
      </c>
      <c r="C1" s="62"/>
      <c r="D1" s="62"/>
      <c r="E1" s="62"/>
      <c r="F1" s="62"/>
      <c r="G1" s="62"/>
      <c r="H1" s="62"/>
      <c r="I1" s="62"/>
      <c r="J1" s="62"/>
      <c r="K1" s="68" t="s">
        <v>100</v>
      </c>
      <c r="L1" s="69"/>
      <c r="M1" s="84"/>
    </row>
    <row r="2" spans="1:14" ht="43.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6" t="s">
        <v>101</v>
      </c>
      <c r="L2" s="67"/>
      <c r="M2" s="85"/>
    </row>
    <row r="3" spans="1:14" ht="25.5" customHeight="1" thickBot="1" x14ac:dyDescent="0.25">
      <c r="A3" s="71" t="s">
        <v>24</v>
      </c>
      <c r="B3" s="70" t="s">
        <v>53</v>
      </c>
      <c r="C3" s="59" t="s">
        <v>23</v>
      </c>
      <c r="D3" s="70" t="s">
        <v>26</v>
      </c>
      <c r="E3" s="56" t="s">
        <v>52</v>
      </c>
      <c r="F3" s="54" t="s">
        <v>0</v>
      </c>
      <c r="G3" s="54" t="s">
        <v>13</v>
      </c>
      <c r="H3" s="77" t="s">
        <v>12</v>
      </c>
      <c r="I3" s="78"/>
      <c r="J3" s="79"/>
      <c r="K3" s="74" t="s">
        <v>11</v>
      </c>
      <c r="L3" s="75"/>
      <c r="M3" s="76"/>
    </row>
    <row r="4" spans="1:14" ht="30.75" customHeight="1" thickBot="1" x14ac:dyDescent="0.25">
      <c r="A4" s="72"/>
      <c r="B4" s="59"/>
      <c r="C4" s="59"/>
      <c r="D4" s="59"/>
      <c r="E4" s="57"/>
      <c r="F4" s="80"/>
      <c r="G4" s="80"/>
      <c r="H4" s="52" t="s">
        <v>102</v>
      </c>
      <c r="I4" s="52" t="s">
        <v>1</v>
      </c>
      <c r="J4" s="52" t="s">
        <v>2</v>
      </c>
      <c r="K4" s="54" t="s">
        <v>14</v>
      </c>
      <c r="L4" s="54" t="s">
        <v>9</v>
      </c>
      <c r="M4" s="54" t="s">
        <v>6</v>
      </c>
    </row>
    <row r="5" spans="1:14" ht="24.75" customHeight="1" thickBot="1" x14ac:dyDescent="0.25">
      <c r="A5" s="72"/>
      <c r="B5" s="59"/>
      <c r="C5" s="71"/>
      <c r="D5" s="71"/>
      <c r="E5" s="57"/>
      <c r="F5" s="80"/>
      <c r="G5" s="80"/>
      <c r="H5" s="83"/>
      <c r="I5" s="83"/>
      <c r="J5" s="83"/>
      <c r="K5" s="80"/>
      <c r="L5" s="80"/>
      <c r="M5" s="80"/>
    </row>
    <row r="6" spans="1:14" ht="42" customHeight="1" thickBot="1" x14ac:dyDescent="0.25">
      <c r="A6" s="10" t="s">
        <v>114</v>
      </c>
      <c r="B6" s="18" t="s">
        <v>115</v>
      </c>
      <c r="C6" s="10" t="s">
        <v>105</v>
      </c>
      <c r="D6" s="19" t="s">
        <v>22</v>
      </c>
      <c r="E6" s="18" t="s">
        <v>129</v>
      </c>
      <c r="F6" s="36" t="s">
        <v>121</v>
      </c>
      <c r="G6" s="20" t="s">
        <v>116</v>
      </c>
      <c r="H6" s="21">
        <v>120000</v>
      </c>
      <c r="I6" s="21">
        <v>0</v>
      </c>
      <c r="J6" s="22">
        <f>H6+I6</f>
        <v>120000</v>
      </c>
      <c r="K6" s="25">
        <v>43463</v>
      </c>
      <c r="L6" s="25">
        <f t="shared" ref="L6:L7" si="0">K6-90</f>
        <v>43373</v>
      </c>
      <c r="M6" s="25">
        <f t="shared" ref="M6:M7" si="1">K6+60</f>
        <v>43523</v>
      </c>
    </row>
    <row r="7" spans="1:14" ht="39" customHeight="1" thickBot="1" x14ac:dyDescent="0.25">
      <c r="A7" s="10" t="s">
        <v>117</v>
      </c>
      <c r="B7" s="18" t="s">
        <v>118</v>
      </c>
      <c r="C7" s="10" t="s">
        <v>105</v>
      </c>
      <c r="D7" s="19" t="s">
        <v>22</v>
      </c>
      <c r="E7" s="18" t="s">
        <v>128</v>
      </c>
      <c r="F7" s="35" t="s">
        <v>122</v>
      </c>
      <c r="G7" s="20" t="s">
        <v>116</v>
      </c>
      <c r="H7" s="16">
        <v>100000</v>
      </c>
      <c r="I7" s="16">
        <v>0</v>
      </c>
      <c r="J7" s="16">
        <f>H7+I7</f>
        <v>100000</v>
      </c>
      <c r="K7" s="25">
        <v>43463</v>
      </c>
      <c r="L7" s="25">
        <f t="shared" si="0"/>
        <v>43373</v>
      </c>
      <c r="M7" s="25">
        <f t="shared" si="1"/>
        <v>43523</v>
      </c>
    </row>
    <row r="8" spans="1:14" s="39" customFormat="1" ht="18.75" thickBot="1" x14ac:dyDescent="0.25">
      <c r="A8" s="37"/>
      <c r="B8" s="41"/>
      <c r="C8" s="37"/>
      <c r="D8" s="37"/>
      <c r="E8" s="34"/>
      <c r="F8" s="40"/>
      <c r="G8" s="14"/>
      <c r="H8" s="43"/>
      <c r="I8" s="43"/>
      <c r="J8" s="16"/>
      <c r="K8" s="17"/>
      <c r="L8" s="25"/>
      <c r="M8" s="26"/>
      <c r="N8" s="38"/>
    </row>
    <row r="10" spans="1:14" ht="14.25" x14ac:dyDescent="0.2">
      <c r="F10" s="27"/>
      <c r="G10" s="28"/>
    </row>
    <row r="11" spans="1:14" x14ac:dyDescent="0.2">
      <c r="F11" s="27"/>
      <c r="G11" s="27"/>
    </row>
    <row r="12" spans="1:14" x14ac:dyDescent="0.2">
      <c r="F12" s="27"/>
      <c r="G12" s="27"/>
    </row>
    <row r="13" spans="1:14" ht="18" x14ac:dyDescent="0.25">
      <c r="F13" s="30"/>
      <c r="G13" s="29"/>
    </row>
    <row r="14" spans="1:14" x14ac:dyDescent="0.2">
      <c r="F14" s="27"/>
      <c r="G14" s="27"/>
    </row>
  </sheetData>
  <mergeCells count="20">
    <mergeCell ref="F3:F5"/>
    <mergeCell ref="G3:G5"/>
    <mergeCell ref="H3:J3"/>
    <mergeCell ref="K3:M3"/>
    <mergeCell ref="H4:H5"/>
    <mergeCell ref="I4:I5"/>
    <mergeCell ref="J4:J5"/>
    <mergeCell ref="K4:K5"/>
    <mergeCell ref="L4:L5"/>
    <mergeCell ref="M4:M5"/>
    <mergeCell ref="A1:A2"/>
    <mergeCell ref="B1:J2"/>
    <mergeCell ref="K1:L1"/>
    <mergeCell ref="M1:M2"/>
    <mergeCell ref="K2:L2"/>
    <mergeCell ref="A3:A5"/>
    <mergeCell ref="B3:B5"/>
    <mergeCell ref="C3:C5"/>
    <mergeCell ref="D3:D5"/>
    <mergeCell ref="E3:E5"/>
  </mergeCells>
  <conditionalFormatting sqref="L6:L8">
    <cfRule type="expression" priority="4" stopIfTrue="1">
      <formula>#REF!&gt;TODAY()+30</formula>
    </cfRule>
  </conditionalFormatting>
  <conditionalFormatting sqref="K6">
    <cfRule type="expression" priority="2" stopIfTrue="1">
      <formula>#REF!&gt;TODAY()+30</formula>
    </cfRule>
  </conditionalFormatting>
  <conditionalFormatting sqref="K7">
    <cfRule type="expression" priority="1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8" orientation="landscape" r:id="rId1"/>
  <headerFooter differentFirst="1" alignWithMargins="0">
    <oddFooter>&amp;R&amp;P de &amp;N</oddFooter>
    <firstFooter>&amp;R&amp;P de &amp;N</firstFooter>
  </headerFooter>
  <drawing r:id="rId2"/>
  <legacyDrawing r:id="rId3"/>
  <oleObjects>
    <mc:AlternateContent xmlns:mc="http://schemas.openxmlformats.org/markup-compatibility/2006">
      <mc:Choice Requires="x14">
        <oleObject progId="CorelDRAW.Graphic.13" shapeId="50892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95250</xdr:rowOff>
              </from>
              <to>
                <xdr:col>0</xdr:col>
                <xdr:colOff>1724025</xdr:colOff>
                <xdr:row>1</xdr:row>
                <xdr:rowOff>390525</xdr:rowOff>
              </to>
            </anchor>
          </objectPr>
        </oleObject>
      </mc:Choice>
      <mc:Fallback>
        <oleObject progId="CorelDRAW.Graphic.13" shapeId="5089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Obras</vt:lpstr>
      <vt:lpstr>Equipamentos</vt:lpstr>
      <vt:lpstr>Capacitação</vt:lpstr>
      <vt:lpstr>Pesquisa</vt:lpstr>
      <vt:lpstr>Capacitação!Area_de_impressao</vt:lpstr>
      <vt:lpstr>Equipamentos!Area_de_impressao</vt:lpstr>
      <vt:lpstr>Obras!Area_de_impressao</vt:lpstr>
      <vt:lpstr>Pesquisa!Area_de_impressao</vt:lpstr>
      <vt:lpstr>Capacitação!Titulos_de_impressao</vt:lpstr>
      <vt:lpstr>Equipamentos!Titulos_de_impressao</vt:lpstr>
      <vt:lpstr>Obras!Titulos_de_impressao</vt:lpstr>
      <vt:lpstr>Pesquisa!Titulos_de_impressao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10568418</dc:creator>
  <cp:lastModifiedBy>Margareth Pettersen Roque</cp:lastModifiedBy>
  <cp:lastPrinted>2016-10-26T17:46:06Z</cp:lastPrinted>
  <dcterms:created xsi:type="dcterms:W3CDTF">2009-03-11T17:12:37Z</dcterms:created>
  <dcterms:modified xsi:type="dcterms:W3CDTF">2017-04-25T19:11:50Z</dcterms:modified>
</cp:coreProperties>
</file>